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dewordel\Desktop\Beurs LVMN\Beurs 2021\Boekje voor de leden 2021\ALV 2021 LVMN\"/>
    </mc:Choice>
  </mc:AlternateContent>
  <xr:revisionPtr revIDLastSave="0" documentId="8_{B721BA19-5C51-4C26-B9F4-62CA04ABCD2D}" xr6:coauthVersionLast="47" xr6:coauthVersionMax="47" xr10:uidLastSave="{00000000-0000-0000-0000-000000000000}"/>
  <bookViews>
    <workbookView xWindow="-120" yWindow="-120" windowWidth="24240" windowHeight="13140" xr2:uid="{0E4C4E3D-831A-42D0-9D49-4415C500B712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25" i="1" s="1"/>
  <c r="M31" i="1"/>
  <c r="K31" i="1"/>
  <c r="I31" i="1"/>
  <c r="G31" i="1"/>
  <c r="M23" i="1"/>
  <c r="K23" i="1"/>
  <c r="I23" i="1"/>
  <c r="G23" i="1"/>
  <c r="G20" i="1"/>
  <c r="I11" i="1"/>
  <c r="M8" i="1"/>
  <c r="M33" i="1" s="1"/>
  <c r="AA7" i="1"/>
  <c r="K7" i="1"/>
  <c r="K6" i="1"/>
  <c r="G6" i="1"/>
  <c r="K4" i="1"/>
  <c r="K8" i="1" s="1"/>
  <c r="K3" i="1"/>
  <c r="G8" i="1"/>
  <c r="G25" i="1" l="1"/>
  <c r="I33" i="1"/>
  <c r="K33" i="1"/>
  <c r="K25" i="1"/>
  <c r="G33" i="1"/>
  <c r="M25" i="1"/>
</calcChain>
</file>

<file path=xl/sharedStrings.xml><?xml version="1.0" encoding="utf-8"?>
<sst xmlns="http://schemas.openxmlformats.org/spreadsheetml/2006/main" count="33" uniqueCount="33">
  <si>
    <t>Inkomsten</t>
  </si>
  <si>
    <t>werkelijk 2020</t>
  </si>
  <si>
    <t>begroting 2020</t>
  </si>
  <si>
    <t>werkelijk 2017</t>
  </si>
  <si>
    <t>begroting 2021</t>
  </si>
  <si>
    <t>Lidmaatschap</t>
  </si>
  <si>
    <t>cursus slijpen</t>
  </si>
  <si>
    <t>cursus smeden</t>
  </si>
  <si>
    <t>cursus kralen</t>
  </si>
  <si>
    <t>subsidie</t>
  </si>
  <si>
    <t>Netto opbrengst Beurs</t>
  </si>
  <si>
    <t>Totaal opbrengsten</t>
  </si>
  <si>
    <t>Kosten</t>
  </si>
  <si>
    <t>huur acomodatie</t>
  </si>
  <si>
    <t>servicekosten</t>
  </si>
  <si>
    <t>Verzekeringen</t>
  </si>
  <si>
    <t>reiskosten bestuur en cursusleiders</t>
  </si>
  <si>
    <t>PR materialen advertenties Website</t>
  </si>
  <si>
    <t>kantoorkosten(bank copieerwerk etc)</t>
  </si>
  <si>
    <t>ALV en ledenbijeenkomsten</t>
  </si>
  <si>
    <t>Inrichting</t>
  </si>
  <si>
    <t>kosten smeden</t>
  </si>
  <si>
    <t>kosten slijpen</t>
  </si>
  <si>
    <t>catering</t>
  </si>
  <si>
    <t>Overige kosten</t>
  </si>
  <si>
    <t>Totaal kosten</t>
  </si>
  <si>
    <t>Exploitatieresultaat</t>
  </si>
  <si>
    <t>Inrichting en investeringen eenmalig</t>
  </si>
  <si>
    <t>Inrichting accommodatie</t>
  </si>
  <si>
    <t>machines en gereedschap Smeden</t>
  </si>
  <si>
    <t>machines en gereedschap slijpen</t>
  </si>
  <si>
    <t>totaal inrichting en machines</t>
  </si>
  <si>
    <t>resultaat boekjaar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</si>
</sst>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(&quot;€&quot;\ * #,##0.00_);_(&quot;€&quot;\ * \(#,##0.00\);_(&quot;€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sz val="9"/>
      <name val="Arial"/>
    </font>
    <font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3" fontId="2" fillId="0" borderId="0" xfId="1" applyFont="1" applyAlignment="1">
      <alignment horizontal="center"/>
    </xf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5" fillId="0" borderId="0" xfId="1" applyFont="1" applyFill="1"/>
    <xf numFmtId="164" fontId="0" fillId="0" borderId="0" xfId="1" applyNumberFormat="1" applyFont="1"/>
    <xf numFmtId="43" fontId="0" fillId="0" borderId="0" xfId="1" applyFont="1" applyFill="1"/>
    <xf numFmtId="165" fontId="6" fillId="0" borderId="0" xfId="0" applyNumberFormat="1" applyFont="1" applyAlignment="1">
      <alignment horizontal="left" textRotation="92"/>
    </xf>
    <xf numFmtId="165" fontId="6" fillId="0" borderId="0" xfId="2" applyNumberFormat="1" applyFont="1" applyBorder="1" applyAlignment="1">
      <alignment horizontal="left" textRotation="92"/>
    </xf>
    <xf numFmtId="165" fontId="6" fillId="0" borderId="0" xfId="2" applyNumberFormat="1" applyFont="1" applyFill="1" applyBorder="1" applyAlignment="1">
      <alignment horizontal="left" textRotation="92"/>
    </xf>
    <xf numFmtId="165" fontId="6" fillId="0" borderId="0" xfId="2" applyNumberFormat="1" applyFont="1" applyBorder="1" applyAlignment="1">
      <alignment horizontal="left"/>
    </xf>
    <xf numFmtId="43" fontId="6" fillId="0" borderId="0" xfId="1" applyFont="1" applyBorder="1" applyAlignment="1">
      <alignment horizontal="left" textRotation="92"/>
    </xf>
    <xf numFmtId="43" fontId="4" fillId="0" borderId="0" xfId="1" applyFont="1" applyFill="1"/>
    <xf numFmtId="0" fontId="7" fillId="0" borderId="0" xfId="0" applyFont="1"/>
    <xf numFmtId="43" fontId="7" fillId="0" borderId="0" xfId="1" applyFont="1" applyFill="1"/>
    <xf numFmtId="43" fontId="0" fillId="0" borderId="1" xfId="1" applyFont="1" applyBorder="1"/>
    <xf numFmtId="43" fontId="2" fillId="0" borderId="0" xfId="1" applyFont="1"/>
    <xf numFmtId="164" fontId="0" fillId="0" borderId="1" xfId="1" applyNumberFormat="1" applyFont="1" applyBorder="1"/>
    <xf numFmtId="43" fontId="2" fillId="0" borderId="0" xfId="1" applyFont="1" applyBorder="1"/>
    <xf numFmtId="43" fontId="3" fillId="0" borderId="0" xfId="1" applyFont="1" applyBorder="1"/>
    <xf numFmtId="164" fontId="2" fillId="0" borderId="0" xfId="1" applyNumberFormat="1" applyFont="1"/>
    <xf numFmtId="43" fontId="2" fillId="0" borderId="2" xfId="1" applyFont="1" applyBorder="1"/>
    <xf numFmtId="164" fontId="2" fillId="0" borderId="2" xfId="1" applyNumberFormat="1" applyFont="1" applyBorder="1"/>
    <xf numFmtId="0" fontId="8" fillId="0" borderId="0" xfId="0" applyFont="1"/>
    <xf numFmtId="0" fontId="9" fillId="0" borderId="0" xfId="0" applyFont="1"/>
    <xf numFmtId="43" fontId="8" fillId="0" borderId="3" xfId="1" applyFont="1" applyBorder="1"/>
    <xf numFmtId="43" fontId="8" fillId="0" borderId="0" xfId="1" applyFont="1"/>
    <xf numFmtId="43" fontId="9" fillId="0" borderId="0" xfId="1" applyFont="1"/>
    <xf numFmtId="164" fontId="8" fillId="0" borderId="3" xfId="1" applyNumberFormat="1" applyFont="1" applyBorder="1"/>
    <xf numFmtId="43" fontId="8" fillId="0" borderId="4" xfId="1" applyFont="1" applyBorder="1"/>
    <xf numFmtId="164" fontId="8" fillId="0" borderId="4" xfId="1" applyNumberFormat="1" applyFont="1" applyBorder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393622</xdr:colOff>
      <xdr:row>20</xdr:row>
      <xdr:rowOff>0</xdr:rowOff>
    </xdr:from>
    <xdr:to>
      <xdr:col>12</xdr:col>
      <xdr:colOff>406582</xdr:colOff>
      <xdr:row>20</xdr:row>
      <xdr:rowOff>2880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t 1">
              <a:extLst>
                <a:ext uri="{FF2B5EF4-FFF2-40B4-BE49-F238E27FC236}">
                  <a16:creationId xmlns:a16="http://schemas.microsoft.com/office/drawing/2014/main" id="{2370F514-3E00-46D9-AC23-3939091B7CBC}"/>
                </a:ext>
              </a:extLst>
            </xdr14:cNvPr>
            <xdr14:cNvContentPartPr/>
          </xdr14:nvContentPartPr>
          <xdr14:nvPr macro=""/>
          <xdr14:xfrm>
            <a:off x="4998960" y="3063240"/>
            <a:ext cx="12960" cy="2880"/>
          </xdr14:xfrm>
        </xdr:contentPart>
      </mc:Choice>
      <mc:Fallback xmlns="">
        <xdr:pic>
          <xdr:nvPicPr>
            <xdr:cNvPr id="2" name="Inkt 1">
              <a:extLst>
                <a:ext uri="{FF2B5EF4-FFF2-40B4-BE49-F238E27FC236}">
                  <a16:creationId xmlns:a16="http://schemas.microsoft.com/office/drawing/2014/main" id="{CE63D3B5-E8DF-446D-8C09-89459954D06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89960" y="3054240"/>
              <a:ext cx="30600" cy="20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433432</xdr:colOff>
      <xdr:row>2</xdr:row>
      <xdr:rowOff>113205</xdr:rowOff>
    </xdr:from>
    <xdr:to>
      <xdr:col>16</xdr:col>
      <xdr:colOff>462952</xdr:colOff>
      <xdr:row>2</xdr:row>
      <xdr:rowOff>153165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t 2">
              <a:extLst>
                <a:ext uri="{FF2B5EF4-FFF2-40B4-BE49-F238E27FC236}">
                  <a16:creationId xmlns:a16="http://schemas.microsoft.com/office/drawing/2014/main" id="{1882FD52-DA64-458D-9E79-31F14372C1B0}"/>
                </a:ext>
              </a:extLst>
            </xdr14:cNvPr>
            <xdr14:cNvContentPartPr/>
          </xdr14:nvContentPartPr>
          <xdr14:nvPr macro=""/>
          <xdr14:xfrm>
            <a:off x="8372520" y="789480"/>
            <a:ext cx="29520" cy="39960"/>
          </xdr14:xfrm>
        </xdr:contentPart>
      </mc:Choice>
      <mc:Fallback xmlns="">
        <xdr:pic>
          <xdr:nvPicPr>
            <xdr:cNvPr id="3" name="Inkt 2">
              <a:extLst>
                <a:ext uri="{FF2B5EF4-FFF2-40B4-BE49-F238E27FC236}">
                  <a16:creationId xmlns:a16="http://schemas.microsoft.com/office/drawing/2014/main" id="{3FE8CDCA-6145-43FA-A368-ADF0AC72DDE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363880" y="780480"/>
              <a:ext cx="47160" cy="57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601087</xdr:colOff>
      <xdr:row>17</xdr:row>
      <xdr:rowOff>78855</xdr:rowOff>
    </xdr:from>
    <xdr:to>
      <xdr:col>11</xdr:col>
      <xdr:colOff>1927</xdr:colOff>
      <xdr:row>17</xdr:row>
      <xdr:rowOff>91095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t 3">
              <a:extLst>
                <a:ext uri="{FF2B5EF4-FFF2-40B4-BE49-F238E27FC236}">
                  <a16:creationId xmlns:a16="http://schemas.microsoft.com/office/drawing/2014/main" id="{48774A52-C26C-4E85-B4E0-D7290B33F202}"/>
                </a:ext>
              </a:extLst>
            </xdr14:cNvPr>
            <xdr14:cNvContentPartPr/>
          </xdr14:nvContentPartPr>
          <xdr14:nvPr macro=""/>
          <xdr14:xfrm>
            <a:off x="5844600" y="3745980"/>
            <a:ext cx="10440" cy="12240"/>
          </xdr14:xfrm>
        </xdr:contentPart>
      </mc:Choice>
      <mc:Fallback xmlns="">
        <xdr:pic>
          <xdr:nvPicPr>
            <xdr:cNvPr id="4" name="Inkt 3">
              <a:extLst>
                <a:ext uri="{FF2B5EF4-FFF2-40B4-BE49-F238E27FC236}">
                  <a16:creationId xmlns:a16="http://schemas.microsoft.com/office/drawing/2014/main" id="{2C8ECFBD-532F-4124-8641-6FA75728656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835960" y="3736980"/>
              <a:ext cx="28080" cy="29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udewordel/Desktop/boekhouding%20jaarrekening%20final%20LVM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rekening"/>
      <sheetName val="Curcus contributie"/>
      <sheetName val="Kosten "/>
      <sheetName val="overige transacties"/>
      <sheetName val="Beurs"/>
      <sheetName val="kas"/>
      <sheetName val="bank"/>
      <sheetName val="opmerkingen"/>
      <sheetName val="Cursus contributie 2021"/>
    </sheetNames>
    <sheetDataSet>
      <sheetData sheetId="0"/>
      <sheetData sheetId="1"/>
      <sheetData sheetId="2">
        <row r="133">
          <cell r="E133">
            <v>163.25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1-08-20T19:15:04.55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35 0 18287 0 0,'0'0'2104'0'0,"-10"1"-2104"0"0,-1 2 0 0 0,-3 0-8152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1-08-20T19:15:04.55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82 110 9215 0 0,'-20'-11'408'0'0,"9"6"80"0"0,0-2-392 0 0,3 0-96 0 0,1 0 0 0 0,0 0 0 0 0,1 0 1808 0 0,2 0 2552 0 0,0-3-2128 0 0,1 2-1824 0 0,4-2-408 0 0,4 2 0 0 0,0-1-1376 0 0,3 2-248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1-08-20T19:15:04.56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29 34 13391 0 0,'-12'-14'592'0'0,"7"8"264"0"0,-2-1-856 0 0,3 0 304 0 0</inkml:trace>
</inkml: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EB91-6B1E-4CD4-8215-E631C3B2A561}">
  <dimension ref="A1:AM34"/>
  <sheetViews>
    <sheetView tabSelected="1" workbookViewId="0">
      <selection activeCell="M5" sqref="M5"/>
    </sheetView>
  </sheetViews>
  <sheetFormatPr defaultRowHeight="15" x14ac:dyDescent="0.25"/>
  <cols>
    <col min="7" max="7" width="10.85546875" bestFit="1" customWidth="1"/>
    <col min="9" max="9" width="10.85546875" bestFit="1" customWidth="1"/>
  </cols>
  <sheetData>
    <row r="1" spans="1:39" ht="18.75" x14ac:dyDescent="0.3">
      <c r="A1" s="1" t="s">
        <v>0</v>
      </c>
      <c r="G1" s="2" t="s">
        <v>1</v>
      </c>
      <c r="H1" s="3"/>
      <c r="I1" s="2" t="s">
        <v>2</v>
      </c>
      <c r="J1" s="2"/>
      <c r="K1" s="2" t="s">
        <v>3</v>
      </c>
      <c r="L1" s="2"/>
      <c r="M1" s="3" t="s">
        <v>4</v>
      </c>
      <c r="T1" s="4"/>
      <c r="U1" s="5"/>
      <c r="V1" s="6"/>
      <c r="W1" s="6"/>
      <c r="X1" s="7"/>
    </row>
    <row r="2" spans="1:39" x14ac:dyDescent="0.25">
      <c r="B2" t="s">
        <v>5</v>
      </c>
      <c r="G2" s="4">
        <v>1775</v>
      </c>
      <c r="I2" s="4">
        <v>1775</v>
      </c>
      <c r="J2" s="4"/>
      <c r="K2" s="4">
        <v>0</v>
      </c>
      <c r="L2" s="4"/>
      <c r="M2" s="8">
        <v>1800</v>
      </c>
      <c r="T2" s="4"/>
      <c r="U2" s="5"/>
      <c r="V2" s="6"/>
      <c r="W2" s="6"/>
      <c r="X2" s="9"/>
    </row>
    <row r="3" spans="1:39" x14ac:dyDescent="0.25">
      <c r="B3" t="s">
        <v>6</v>
      </c>
      <c r="G3" s="4">
        <v>3595.13</v>
      </c>
      <c r="I3" s="4">
        <v>3500</v>
      </c>
      <c r="J3" s="4"/>
      <c r="K3" s="4">
        <f>4055.25+66</f>
        <v>4121.25</v>
      </c>
      <c r="L3" s="4"/>
      <c r="M3" s="8">
        <v>3600</v>
      </c>
      <c r="T3" s="4"/>
      <c r="U3" s="5"/>
      <c r="V3" s="6"/>
      <c r="W3" s="6"/>
      <c r="X3" s="9"/>
      <c r="Y3" s="10"/>
      <c r="Z3" s="11"/>
      <c r="AA3" s="11"/>
      <c r="AB3" s="12"/>
      <c r="AC3" s="11"/>
    </row>
    <row r="4" spans="1:39" x14ac:dyDescent="0.25">
      <c r="B4" t="s">
        <v>7</v>
      </c>
      <c r="G4" s="4">
        <v>2975.28</v>
      </c>
      <c r="I4" s="4">
        <v>3000</v>
      </c>
      <c r="J4" s="4"/>
      <c r="K4" s="4">
        <f>2316.2+66</f>
        <v>2382.1999999999998</v>
      </c>
      <c r="L4" s="4"/>
      <c r="M4" s="8">
        <v>3150</v>
      </c>
      <c r="Q4" s="13"/>
      <c r="R4" s="11"/>
      <c r="S4" s="11"/>
      <c r="T4" s="14"/>
      <c r="U4" s="5"/>
      <c r="V4" s="6"/>
      <c r="W4" s="6"/>
      <c r="X4" s="7"/>
    </row>
    <row r="5" spans="1:39" x14ac:dyDescent="0.25">
      <c r="B5" t="s">
        <v>8</v>
      </c>
      <c r="G5" s="4">
        <v>1323.89</v>
      </c>
      <c r="I5" s="4">
        <v>900</v>
      </c>
      <c r="J5" s="4"/>
      <c r="K5" s="4">
        <v>280</v>
      </c>
      <c r="L5" s="4"/>
      <c r="M5" s="8">
        <v>1560</v>
      </c>
      <c r="T5" s="4"/>
      <c r="U5" s="5"/>
      <c r="V5" s="5"/>
      <c r="W5" s="5"/>
      <c r="X5" s="15"/>
    </row>
    <row r="6" spans="1:39" x14ac:dyDescent="0.25">
      <c r="A6" s="4"/>
      <c r="B6" s="4" t="s">
        <v>9</v>
      </c>
      <c r="C6" s="4"/>
      <c r="D6" s="4"/>
      <c r="E6" s="4"/>
      <c r="F6" s="4"/>
      <c r="G6" s="4">
        <f>2000+1169</f>
        <v>3169</v>
      </c>
      <c r="H6" s="4"/>
      <c r="I6" s="4">
        <v>4000</v>
      </c>
      <c r="J6" s="4"/>
      <c r="K6" s="4">
        <f>106.45+82.6+268.55</f>
        <v>457.6</v>
      </c>
      <c r="L6" s="4"/>
      <c r="M6" s="8">
        <v>1890</v>
      </c>
      <c r="T6" s="4"/>
      <c r="U6" s="5"/>
      <c r="V6" s="16"/>
      <c r="W6" s="16"/>
      <c r="X6" s="17"/>
    </row>
    <row r="7" spans="1:39" ht="14.45" customHeight="1" thickBot="1" x14ac:dyDescent="0.35">
      <c r="B7" t="s">
        <v>10</v>
      </c>
      <c r="G7" s="18">
        <v>-224.12</v>
      </c>
      <c r="I7" s="18">
        <v>1000</v>
      </c>
      <c r="J7" s="19"/>
      <c r="K7" s="18">
        <f>[1]Beurs!CC10</f>
        <v>0</v>
      </c>
      <c r="L7" s="19"/>
      <c r="M7" s="20">
        <v>8000</v>
      </c>
      <c r="N7" s="19"/>
      <c r="O7" s="4"/>
      <c r="P7" s="4"/>
      <c r="Q7" s="4"/>
      <c r="R7" s="4"/>
      <c r="S7" s="4"/>
      <c r="T7" s="4"/>
      <c r="U7" s="5"/>
      <c r="V7" s="6"/>
      <c r="W7" s="6"/>
      <c r="X7" s="7"/>
      <c r="Y7" s="4"/>
      <c r="Z7" s="4"/>
      <c r="AA7" s="4">
        <f>'[1]Kosten '!DW6</f>
        <v>0</v>
      </c>
      <c r="AB7" s="4"/>
      <c r="AC7" s="21"/>
      <c r="AD7" s="4"/>
      <c r="AE7" s="21"/>
      <c r="AF7" s="4"/>
      <c r="AG7" s="4"/>
      <c r="AH7" s="4"/>
      <c r="AI7" s="4"/>
      <c r="AJ7" s="4"/>
      <c r="AK7" s="21"/>
      <c r="AL7" s="4"/>
      <c r="AM7" s="22"/>
    </row>
    <row r="8" spans="1:39" x14ac:dyDescent="0.25">
      <c r="A8" s="3" t="s">
        <v>11</v>
      </c>
      <c r="G8" s="19">
        <f>SUM(G2:G7)</f>
        <v>12614.179999999998</v>
      </c>
      <c r="I8" s="19">
        <f>SUM(I2:I7)</f>
        <v>14175</v>
      </c>
      <c r="J8" s="19"/>
      <c r="K8" s="19">
        <f>SUM(K2:K7)</f>
        <v>7241.05</v>
      </c>
      <c r="L8" s="4"/>
      <c r="M8" s="23">
        <f>SUM(M2:M7)</f>
        <v>20000</v>
      </c>
      <c r="T8" s="4"/>
      <c r="U8" s="5"/>
      <c r="V8" s="6"/>
      <c r="W8" s="6"/>
      <c r="X8" s="7"/>
    </row>
    <row r="9" spans="1:39" x14ac:dyDescent="0.25">
      <c r="G9" s="4"/>
      <c r="I9" s="4"/>
      <c r="J9" s="4"/>
      <c r="K9" s="4"/>
      <c r="L9" s="4"/>
      <c r="M9" s="8"/>
      <c r="T9" s="4"/>
      <c r="U9" s="5"/>
      <c r="V9" s="6"/>
      <c r="W9" s="6"/>
      <c r="X9" s="7"/>
    </row>
    <row r="10" spans="1:39" ht="18.75" x14ac:dyDescent="0.3">
      <c r="A10" s="1" t="s">
        <v>12</v>
      </c>
      <c r="G10" s="4"/>
      <c r="I10" s="4"/>
      <c r="J10" s="4"/>
      <c r="K10" s="4"/>
      <c r="L10" s="4"/>
      <c r="M10" s="8"/>
      <c r="T10" s="4"/>
      <c r="U10" s="5"/>
      <c r="X10" s="9"/>
    </row>
    <row r="11" spans="1:39" x14ac:dyDescent="0.25">
      <c r="B11" t="s">
        <v>13</v>
      </c>
      <c r="G11" s="4">
        <v>3125</v>
      </c>
      <c r="I11" s="4">
        <f>4*950</f>
        <v>3800</v>
      </c>
      <c r="J11" s="4"/>
      <c r="K11" s="4">
        <v>5896.47</v>
      </c>
      <c r="L11" s="4"/>
      <c r="M11" s="8">
        <v>9375</v>
      </c>
      <c r="T11" s="4"/>
      <c r="U11" s="5"/>
      <c r="V11" s="5"/>
      <c r="W11" s="5"/>
      <c r="X11" s="15"/>
    </row>
    <row r="12" spans="1:39" x14ac:dyDescent="0.25">
      <c r="B12" t="s">
        <v>14</v>
      </c>
      <c r="G12" s="4"/>
      <c r="I12" s="4"/>
      <c r="J12" s="4"/>
      <c r="K12" s="4"/>
      <c r="L12" s="4"/>
      <c r="M12" s="8"/>
      <c r="T12" s="4"/>
      <c r="U12" s="5"/>
      <c r="V12" s="16"/>
      <c r="W12" s="16"/>
      <c r="X12" s="17"/>
    </row>
    <row r="13" spans="1:39" x14ac:dyDescent="0.25">
      <c r="B13" t="s">
        <v>15</v>
      </c>
      <c r="G13" s="4"/>
      <c r="I13" s="4"/>
      <c r="J13" s="4"/>
      <c r="K13" s="4"/>
      <c r="L13" s="4"/>
      <c r="M13" s="8">
        <v>450</v>
      </c>
      <c r="T13" s="4"/>
      <c r="U13" s="5"/>
      <c r="V13" s="6"/>
      <c r="W13" s="6"/>
      <c r="X13" s="7"/>
    </row>
    <row r="14" spans="1:39" x14ac:dyDescent="0.25">
      <c r="B14" t="s">
        <v>16</v>
      </c>
      <c r="G14" s="4"/>
      <c r="I14" s="4"/>
      <c r="J14" s="4"/>
      <c r="K14" s="4">
        <v>1264</v>
      </c>
      <c r="L14" s="4"/>
      <c r="M14" s="8">
        <v>1400</v>
      </c>
      <c r="T14" s="4"/>
      <c r="U14" s="5"/>
      <c r="V14" s="6"/>
      <c r="W14" s="6"/>
      <c r="X14" s="7"/>
    </row>
    <row r="15" spans="1:39" x14ac:dyDescent="0.25">
      <c r="B15" t="s">
        <v>17</v>
      </c>
      <c r="G15" s="4"/>
      <c r="I15" s="4"/>
      <c r="J15" s="4"/>
      <c r="K15" s="4"/>
      <c r="L15" s="4"/>
      <c r="M15" s="8">
        <v>300</v>
      </c>
      <c r="T15" s="4"/>
      <c r="U15" s="5"/>
      <c r="V15" s="6"/>
      <c r="W15" s="6"/>
      <c r="X15" s="7"/>
    </row>
    <row r="16" spans="1:39" x14ac:dyDescent="0.25">
      <c r="B16" t="s">
        <v>18</v>
      </c>
      <c r="G16" s="4">
        <v>1439.44</v>
      </c>
      <c r="I16" s="4">
        <v>1500</v>
      </c>
      <c r="J16" s="4"/>
      <c r="K16" s="4">
        <v>184.12</v>
      </c>
      <c r="L16" s="4"/>
      <c r="M16" s="8">
        <v>500</v>
      </c>
      <c r="T16" s="7"/>
      <c r="U16" s="5"/>
      <c r="V16" s="6"/>
      <c r="W16" s="6"/>
      <c r="X16" s="7"/>
    </row>
    <row r="17" spans="1:24" x14ac:dyDescent="0.25">
      <c r="B17" t="s">
        <v>19</v>
      </c>
      <c r="G17" s="4"/>
      <c r="I17" s="4"/>
      <c r="J17" s="4"/>
      <c r="K17" s="4"/>
      <c r="L17" s="4"/>
      <c r="M17" s="8"/>
      <c r="Q17" s="5"/>
      <c r="R17" s="6"/>
      <c r="S17" s="6"/>
      <c r="T17" s="7"/>
      <c r="U17" s="5"/>
      <c r="V17" s="6"/>
      <c r="W17" s="6"/>
      <c r="X17" s="7"/>
    </row>
    <row r="18" spans="1:24" x14ac:dyDescent="0.25">
      <c r="B18" t="s">
        <v>20</v>
      </c>
      <c r="G18" s="4"/>
      <c r="I18" s="4"/>
      <c r="J18" s="4"/>
      <c r="K18" s="4">
        <v>27.23</v>
      </c>
      <c r="L18" s="4"/>
      <c r="M18" s="8"/>
      <c r="Q18" s="5"/>
      <c r="R18" s="6"/>
      <c r="S18" s="6"/>
      <c r="T18" s="7"/>
      <c r="U18" s="5"/>
      <c r="V18" s="6"/>
      <c r="W18" s="6"/>
      <c r="X18" s="7"/>
    </row>
    <row r="19" spans="1:24" x14ac:dyDescent="0.25">
      <c r="B19" t="s">
        <v>21</v>
      </c>
      <c r="G19" s="4"/>
      <c r="I19" s="4"/>
      <c r="J19" s="4"/>
      <c r="K19" s="4">
        <v>97.82</v>
      </c>
      <c r="L19" s="4"/>
      <c r="M19" s="8">
        <v>200</v>
      </c>
      <c r="Q19" s="5"/>
      <c r="R19" s="16"/>
      <c r="S19" s="16"/>
      <c r="T19" s="17"/>
      <c r="U19" s="5"/>
      <c r="V19" s="16"/>
      <c r="W19" s="16"/>
      <c r="X19" s="17"/>
    </row>
    <row r="20" spans="1:24" x14ac:dyDescent="0.25">
      <c r="B20" t="s">
        <v>22</v>
      </c>
      <c r="G20" s="4">
        <f>'[1]Kosten '!E133</f>
        <v>163.25</v>
      </c>
      <c r="I20" s="4"/>
      <c r="J20" s="4"/>
      <c r="K20" s="4">
        <v>260.83999999999997</v>
      </c>
      <c r="L20" s="4"/>
      <c r="M20" s="8">
        <v>300</v>
      </c>
      <c r="Q20" s="5"/>
      <c r="R20" s="5"/>
      <c r="S20" s="5"/>
      <c r="T20" s="15"/>
      <c r="U20" s="5"/>
      <c r="V20" s="5"/>
      <c r="W20" s="5"/>
      <c r="X20" s="15"/>
    </row>
    <row r="21" spans="1:24" x14ac:dyDescent="0.25">
      <c r="B21" t="s">
        <v>23</v>
      </c>
      <c r="G21" s="4">
        <v>274.04000000000002</v>
      </c>
      <c r="I21" s="4">
        <v>400</v>
      </c>
      <c r="J21" s="4"/>
      <c r="K21" s="4">
        <v>113.31</v>
      </c>
      <c r="L21" s="4"/>
      <c r="M21" s="8">
        <v>200</v>
      </c>
      <c r="Q21" s="5"/>
      <c r="R21" s="16"/>
      <c r="S21" s="16"/>
      <c r="T21" s="17"/>
      <c r="U21" s="5"/>
      <c r="V21" s="16"/>
      <c r="W21" s="16"/>
      <c r="X21" s="17"/>
    </row>
    <row r="22" spans="1:24" x14ac:dyDescent="0.25">
      <c r="B22" t="s">
        <v>24</v>
      </c>
      <c r="G22" s="4">
        <v>1439.26</v>
      </c>
      <c r="I22" s="4">
        <v>100</v>
      </c>
      <c r="J22" s="4"/>
      <c r="K22" s="4">
        <v>83.830000000000013</v>
      </c>
      <c r="L22" s="4"/>
      <c r="M22" s="8">
        <v>250</v>
      </c>
      <c r="Q22" s="5"/>
      <c r="R22" s="16"/>
      <c r="S22" s="16"/>
      <c r="T22" s="17"/>
      <c r="U22" s="5"/>
      <c r="V22" s="16"/>
      <c r="W22" s="16"/>
      <c r="X22" s="17"/>
    </row>
    <row r="23" spans="1:24" x14ac:dyDescent="0.25">
      <c r="A23" s="3" t="s">
        <v>25</v>
      </c>
      <c r="G23" s="24">
        <f>SUM(G11:G22)</f>
        <v>6440.9900000000007</v>
      </c>
      <c r="I23" s="24">
        <f>SUM(I11:I22)</f>
        <v>5800</v>
      </c>
      <c r="J23" s="19"/>
      <c r="K23" s="24">
        <f>SUM(K11:K22)</f>
        <v>7927.62</v>
      </c>
      <c r="L23" s="4"/>
      <c r="M23" s="25">
        <f>SUM(M11:M22)</f>
        <v>12975</v>
      </c>
      <c r="T23" s="4"/>
      <c r="U23" s="5"/>
      <c r="V23" s="16"/>
      <c r="W23" s="16"/>
      <c r="X23" s="17"/>
    </row>
    <row r="24" spans="1:24" ht="15.75" thickBot="1" x14ac:dyDescent="0.3">
      <c r="G24" s="4"/>
      <c r="I24" s="4"/>
      <c r="J24" s="4"/>
      <c r="K24" s="4"/>
      <c r="L24" s="4"/>
      <c r="M24" s="8"/>
      <c r="N24" s="4"/>
      <c r="T24" s="4"/>
      <c r="U24" s="5"/>
      <c r="V24" s="6"/>
      <c r="W24" s="6"/>
      <c r="X24" s="7"/>
    </row>
    <row r="25" spans="1:24" ht="15.75" x14ac:dyDescent="0.25">
      <c r="A25" s="26" t="s">
        <v>26</v>
      </c>
      <c r="B25" s="27"/>
      <c r="C25" s="27"/>
      <c r="D25" s="27"/>
      <c r="E25" s="27"/>
      <c r="F25" s="27"/>
      <c r="G25" s="28">
        <f>G8-G23</f>
        <v>6173.1899999999978</v>
      </c>
      <c r="H25" s="27"/>
      <c r="I25" s="28">
        <f>I8-I23</f>
        <v>8375</v>
      </c>
      <c r="J25" s="29"/>
      <c r="K25" s="28">
        <f>K8-K23</f>
        <v>-686.56999999999971</v>
      </c>
      <c r="L25" s="30"/>
      <c r="M25" s="31">
        <f>M8-M23</f>
        <v>7025</v>
      </c>
      <c r="T25" s="4"/>
      <c r="U25" s="5"/>
      <c r="V25" s="6"/>
      <c r="W25" s="6"/>
      <c r="X25" s="7"/>
    </row>
    <row r="26" spans="1:24" x14ac:dyDescent="0.25">
      <c r="G26" s="4"/>
      <c r="I26" s="4"/>
      <c r="J26" s="4"/>
      <c r="K26" s="4"/>
      <c r="L26" s="4"/>
      <c r="M26" s="8"/>
      <c r="T26" s="4"/>
      <c r="U26" s="5"/>
      <c r="V26" s="6"/>
      <c r="W26" s="6"/>
      <c r="X26" s="7"/>
    </row>
    <row r="27" spans="1:24" x14ac:dyDescent="0.25">
      <c r="A27" s="3" t="s">
        <v>27</v>
      </c>
      <c r="G27" s="4"/>
      <c r="I27" s="4"/>
      <c r="J27" s="4"/>
      <c r="K27" s="4"/>
      <c r="L27" s="4"/>
      <c r="M27" s="4"/>
      <c r="U27" s="5"/>
      <c r="V27" s="6"/>
      <c r="W27" s="6"/>
      <c r="X27" s="7"/>
    </row>
    <row r="28" spans="1:24" x14ac:dyDescent="0.25">
      <c r="B28" t="s">
        <v>28</v>
      </c>
      <c r="G28" s="4">
        <v>5295.15</v>
      </c>
      <c r="I28" s="4">
        <v>5100</v>
      </c>
      <c r="J28" s="4"/>
      <c r="K28" s="4"/>
      <c r="L28" s="4"/>
      <c r="M28" s="4"/>
    </row>
    <row r="29" spans="1:24" x14ac:dyDescent="0.25">
      <c r="B29" t="s">
        <v>29</v>
      </c>
      <c r="G29" s="4"/>
      <c r="I29" s="4">
        <v>1300</v>
      </c>
      <c r="J29" s="4"/>
      <c r="K29" s="4"/>
      <c r="L29" s="4"/>
      <c r="M29" s="4"/>
    </row>
    <row r="30" spans="1:24" x14ac:dyDescent="0.25">
      <c r="B30" t="s">
        <v>30</v>
      </c>
      <c r="G30" s="4">
        <v>1950.57</v>
      </c>
      <c r="I30" s="4">
        <v>710</v>
      </c>
      <c r="J30" s="4"/>
      <c r="K30" s="4"/>
      <c r="L30" s="4"/>
      <c r="M30" s="4"/>
    </row>
    <row r="31" spans="1:24" x14ac:dyDescent="0.25">
      <c r="A31" s="3" t="s">
        <v>31</v>
      </c>
      <c r="B31" s="3"/>
      <c r="C31" s="3"/>
      <c r="D31" s="3"/>
      <c r="E31" s="3"/>
      <c r="F31" s="3"/>
      <c r="G31" s="24">
        <f>SUM(G28:G30)</f>
        <v>7245.7199999999993</v>
      </c>
      <c r="I31" s="24">
        <f>SUM(I28:I30)</f>
        <v>7110</v>
      </c>
      <c r="J31" s="19"/>
      <c r="K31" s="24">
        <f>SUM(K28:K30)</f>
        <v>0</v>
      </c>
      <c r="L31" s="4"/>
      <c r="M31" s="24">
        <f>SUM(M28:M30)</f>
        <v>0</v>
      </c>
    </row>
    <row r="32" spans="1:24" ht="15.75" thickBot="1" x14ac:dyDescent="0.3">
      <c r="G32" s="4"/>
      <c r="I32" s="4"/>
      <c r="J32" s="4"/>
      <c r="K32" s="4"/>
      <c r="L32" s="4"/>
      <c r="M32" s="4"/>
    </row>
    <row r="33" spans="1:13" ht="16.5" thickBot="1" x14ac:dyDescent="0.3">
      <c r="A33" s="26" t="s">
        <v>32</v>
      </c>
      <c r="B33" s="26"/>
      <c r="C33" s="26"/>
      <c r="D33" s="26"/>
      <c r="E33" s="26"/>
      <c r="F33" s="26"/>
      <c r="G33" s="32">
        <f>G8-G23-G31</f>
        <v>-1072.5300000000016</v>
      </c>
      <c r="H33" s="27"/>
      <c r="I33" s="32">
        <f>I8-I23-I31</f>
        <v>1265</v>
      </c>
      <c r="J33" s="29"/>
      <c r="K33" s="32">
        <f>K8-K23-K31</f>
        <v>-686.56999999999971</v>
      </c>
      <c r="L33" s="30"/>
      <c r="M33" s="33">
        <f>M8-M23-M31</f>
        <v>7025</v>
      </c>
    </row>
    <row r="34" spans="1:13" ht="15.75" thickTop="1" x14ac:dyDescent="0.25">
      <c r="G34" s="4"/>
      <c r="I34" s="4"/>
      <c r="J34" s="4"/>
      <c r="K34" s="4"/>
      <c r="L34" s="4"/>
      <c r="M34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Oudewordel</dc:creator>
  <cp:lastModifiedBy>Oudewordel</cp:lastModifiedBy>
  <dcterms:created xsi:type="dcterms:W3CDTF">2021-08-20T19:14:50Z</dcterms:created>
  <dcterms:modified xsi:type="dcterms:W3CDTF">2021-08-20T21:24:50Z</dcterms:modified>
</cp:coreProperties>
</file>